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4785" windowHeight="2730" activeTab="0"/>
  </bookViews>
  <sheets>
    <sheet name="IS" sheetId="1" r:id="rId1"/>
    <sheet name="B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I18" authorId="0">
      <text>
        <r>
          <rPr>
            <sz val="8"/>
            <rFont val="Tahoma"/>
            <family val="0"/>
          </rPr>
          <t>DEquity + DSAPL interest on investment in bond</t>
        </r>
      </text>
    </comment>
  </commentList>
</comments>
</file>

<file path=xl/sharedStrings.xml><?xml version="1.0" encoding="utf-8"?>
<sst xmlns="http://schemas.openxmlformats.org/spreadsheetml/2006/main" count="135" uniqueCount="115">
  <si>
    <r>
      <t xml:space="preserve">DIALOG GROUP BERHAD </t>
    </r>
    <r>
      <rPr>
        <b/>
        <sz val="10"/>
        <rFont val="Times New Roman"/>
        <family val="1"/>
      </rPr>
      <t>(178694 - V)</t>
    </r>
  </si>
  <si>
    <t>UNAUDITED RESULTS FOR THE FINANCIAL YEAR ENDED 30 JUNE 2002</t>
  </si>
  <si>
    <t>The Directors of Dialog Group Berhad are pleased to announce the unaudited results of the Group for the fourth quarter ended 30 June 2002.</t>
  </si>
  <si>
    <t>CONSOLIDATED INCOME STATEMENT</t>
  </si>
  <si>
    <t>INDIVIDUAL PERIOD</t>
  </si>
  <si>
    <t>CUMULATIVE PERIOD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</si>
  <si>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</si>
  <si>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</si>
  <si>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</si>
  <si>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</si>
  <si>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</si>
  <si>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</si>
  <si>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</si>
  <si>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</si>
  <si>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</si>
  <si>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Revenue</t>
  </si>
  <si>
    <t>(b)</t>
  </si>
  <si>
    <t>Investment Income</t>
  </si>
  <si>
    <t>(c )</t>
  </si>
  <si>
    <t xml:space="preserve">Other income </t>
  </si>
  <si>
    <t xml:space="preserve">Profit/(loss) before finance cost, </t>
  </si>
  <si>
    <t xml:space="preserve">depreciation and amortisation, </t>
  </si>
  <si>
    <t>exceptional items, income tax, minority</t>
  </si>
  <si>
    <t>interest and extraordinary items</t>
  </si>
  <si>
    <t>Finance cost</t>
  </si>
  <si>
    <t>Depreciation and amortisation</t>
  </si>
  <si>
    <t>(d)</t>
  </si>
  <si>
    <t>Exceptional item</t>
  </si>
  <si>
    <t>(e)</t>
  </si>
  <si>
    <t>Profit/(loss) before income tax,</t>
  </si>
  <si>
    <t>minority interests and extraordinary</t>
  </si>
  <si>
    <t>items.</t>
  </si>
  <si>
    <t>(f)</t>
  </si>
  <si>
    <t xml:space="preserve">Share of profits and losses of associated </t>
  </si>
  <si>
    <t>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</si>
  <si>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</si>
  <si>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</si>
  <si>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</si>
  <si>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</si>
  <si>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</si>
  <si>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</si>
  <si>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Profit/(loss) after income tax before</t>
  </si>
  <si>
    <t>deducting minority interest</t>
  </si>
  <si>
    <t>(ii)</t>
  </si>
  <si>
    <t>Less 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</si>
  <si>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</si>
  <si>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</si>
  <si>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</si>
  <si>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</si>
  <si>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</si>
  <si>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</si>
  <si>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Extraordinary items</t>
  </si>
  <si>
    <t>Less : minority interest</t>
  </si>
  <si>
    <t xml:space="preserve">(iii) </t>
  </si>
  <si>
    <t>Extraordinary items attributable to</t>
  </si>
  <si>
    <t>members of the company</t>
  </si>
  <si>
    <t>(m)</t>
  </si>
  <si>
    <t xml:space="preserve">Net profit/(loss) attributable to </t>
  </si>
  <si>
    <t xml:space="preserve">Earnings per share based on 2(m) </t>
  </si>
  <si>
    <t xml:space="preserve">above after deducting any provision </t>
  </si>
  <si>
    <t>for preference dividends, if any:-</t>
  </si>
  <si>
    <t>(i) Basic ( sen )  (Note A)</t>
  </si>
  <si>
    <t>(ii) Fully diluted (sen)  (Note B)</t>
  </si>
  <si>
    <t>Note A</t>
  </si>
  <si>
    <t>Basic earnings per share for the current quarter and financial year to-date are calculated based on weighted number of shares of 105,281,626 and</t>
  </si>
  <si>
    <t>104,382,940 respectively.</t>
  </si>
  <si>
    <t>(Preceding year : 103,285,031 and 103,284,320 respectively, adjusted for the effect of the Bonus Issue of 1 for 5).</t>
  </si>
  <si>
    <t>Note B</t>
  </si>
  <si>
    <t>Fully diluted earnings per share for the current quarter is calculated based on the assumption that ESOS are exercised at the beginning of the</t>
  </si>
  <si>
    <t>financial year or the date of the ESOS granted and the ordinary shares to be issued under ESOS are deemed to have been issued for no consideration.</t>
  </si>
  <si>
    <t>CONSOLIDATED BALANCE SHEET</t>
  </si>
  <si>
    <t>NOTE</t>
  </si>
  <si>
    <t>AS AT END OF</t>
  </si>
  <si>
    <t>AS AT PRECEDING</t>
  </si>
  <si>
    <t>CURRENT QUARTER</t>
  </si>
  <si>
    <t>FINANCIAL YEAR END</t>
  </si>
  <si>
    <t>30-06-2002</t>
  </si>
  <si>
    <t>30-06-2001</t>
  </si>
  <si>
    <t>ASSETS EMPLOYED</t>
  </si>
  <si>
    <t>PROPERTY, PLANT AND EQUIPMENT</t>
  </si>
  <si>
    <t>INVESTMENT IN ASSOCIATED COMPANIES</t>
  </si>
  <si>
    <t>OTHER INVESTMENTS</t>
  </si>
  <si>
    <t>CURRENT ASSETS</t>
  </si>
  <si>
    <t xml:space="preserve">     Inventories</t>
  </si>
  <si>
    <t xml:space="preserve">     Amounts Due from Customers</t>
  </si>
  <si>
    <t xml:space="preserve">     Trade Receivables</t>
  </si>
  <si>
    <t xml:space="preserve">     Other Receivables,Deposits and Prepayments</t>
  </si>
  <si>
    <t xml:space="preserve">     Amount Due from Associated Companies</t>
  </si>
  <si>
    <t xml:space="preserve">     Short Term Investments</t>
  </si>
  <si>
    <t xml:space="preserve">     Portfolio Investments</t>
  </si>
  <si>
    <t xml:space="preserve">     Fixed Deposits</t>
  </si>
  <si>
    <t xml:space="preserve">     Cash and Bank Balances</t>
  </si>
  <si>
    <t>CURRENT LIABILITIES</t>
  </si>
  <si>
    <t xml:space="preserve">     Amounts Due to Customers</t>
  </si>
  <si>
    <t xml:space="preserve">     Trade Payables</t>
  </si>
  <si>
    <t xml:space="preserve">     Other Payables, Accruals and Provisions</t>
  </si>
  <si>
    <t xml:space="preserve">     Term loans and Leased and Hire-Purchase Creditors</t>
  </si>
  <si>
    <t xml:space="preserve">     Provision for Taxation</t>
  </si>
  <si>
    <t xml:space="preserve">     Dividend Payable</t>
  </si>
  <si>
    <t>NET CURRENT ASSETS</t>
  </si>
  <si>
    <t>FINANCED BY</t>
  </si>
  <si>
    <t>SHARE CAPITAL</t>
  </si>
  <si>
    <t>RESERVES</t>
  </si>
  <si>
    <t xml:space="preserve"> NON-DISTRIBUTABLE:-</t>
  </si>
  <si>
    <t xml:space="preserve">     Merger Reserve</t>
  </si>
  <si>
    <t xml:space="preserve">     Share Premium</t>
  </si>
  <si>
    <t xml:space="preserve">     Capital Reserve</t>
  </si>
  <si>
    <t xml:space="preserve">     Foreign Exchange Fluctuation Reserve</t>
  </si>
  <si>
    <t xml:space="preserve"> DISTRIBUTABLE:-</t>
  </si>
  <si>
    <t xml:space="preserve">     Retained Profits</t>
  </si>
  <si>
    <t>SHAREHOLDERS' FUND</t>
  </si>
  <si>
    <t>MINORITY INTEREST</t>
  </si>
  <si>
    <t>LONG TERM AND DEFERRED LIABILITIES</t>
  </si>
  <si>
    <t xml:space="preserve">     Deferred Taxation</t>
  </si>
  <si>
    <t>Net tangible assets per share(sen)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</si>
</sst>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/dd/yy"/>
    <numFmt numFmtId="166" formatCode="_(* #,##0.0_);_(* \(#,##0.0\);_(* &quot;-&quot;_);_(@_)"/>
    <numFmt numFmtId="167" formatCode="_(* #,##0.0_);_(* \(#,##0.0\);_(* &quot;-&quot;?_);_(@_)"/>
    <numFmt numFmtId="168" formatCode="_(* #,##0.0_);_(* \(#,##0.0\);_(* &quot;-&quot;??_);_(@_)"/>
    <numFmt numFmtId="169" formatCode="_(* #,##0_);_(* \(#,##0\);_(* &quot;-&quot;??_);_(@_)"/>
    <numFmt numFmtId="170" formatCode="0.00_);[Red]\(0.00\)"/>
    <numFmt numFmtId="171" formatCode="0.0%"/>
    <numFmt numFmtId="172" formatCode="0.00_);\(0.00\)"/>
    <numFmt numFmtId="173" formatCode="0.0_);\(0.0\)"/>
    <numFmt numFmtId="174" formatCode="0_);\(0\)"/>
    <numFmt numFmtId="175" formatCode="0.0"/>
    <numFmt numFmtId="176" formatCode="_(* #,##0.00_);_(* \(#,##0.00\);_(* &quot;-&quot;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1" fontId="5" fillId="0" borderId="0" xfId="0" applyNumberFormat="1" applyFont="1" applyAlignment="1">
      <alignment horizontal="right"/>
    </xf>
    <xf numFmtId="41" fontId="7" fillId="0" borderId="1" xfId="0" applyNumberFormat="1" applyFont="1" applyBorder="1" applyAlignment="1">
      <alignment horizontal="right"/>
    </xf>
    <xf numFmtId="41" fontId="9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1" fontId="6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 quotePrefix="1">
      <alignment horizontal="center"/>
    </xf>
    <xf numFmtId="41" fontId="5" fillId="0" borderId="0" xfId="0" applyNumberFormat="1" applyFont="1" applyBorder="1" applyAlignment="1">
      <alignment horizontal="right"/>
    </xf>
    <xf numFmtId="41" fontId="7" fillId="0" borderId="2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3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6" fillId="0" borderId="5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1" fontId="5" fillId="0" borderId="0" xfId="16" applyFont="1" applyAlignment="1">
      <alignment/>
    </xf>
    <xf numFmtId="41" fontId="6" fillId="0" borderId="0" xfId="16" applyFont="1" applyAlignment="1">
      <alignment horizontal="left"/>
    </xf>
    <xf numFmtId="41" fontId="6" fillId="0" borderId="0" xfId="16" applyFont="1" applyAlignment="1">
      <alignment horizontal="center"/>
    </xf>
    <xf numFmtId="41" fontId="6" fillId="0" borderId="0" xfId="16" applyFont="1" applyAlignment="1">
      <alignment/>
    </xf>
    <xf numFmtId="41" fontId="5" fillId="0" borderId="0" xfId="16" applyFont="1" applyAlignment="1">
      <alignment horizontal="left"/>
    </xf>
    <xf numFmtId="41" fontId="10" fillId="0" borderId="0" xfId="16" applyFont="1" applyAlignment="1">
      <alignment/>
    </xf>
    <xf numFmtId="41" fontId="4" fillId="0" borderId="0" xfId="16" applyFont="1" applyAlignment="1">
      <alignment horizontal="left"/>
    </xf>
    <xf numFmtId="41" fontId="4" fillId="0" borderId="0" xfId="16" applyFont="1" applyAlignment="1">
      <alignment horizontal="center"/>
    </xf>
    <xf numFmtId="41" fontId="4" fillId="0" borderId="0" xfId="16" applyFont="1" applyAlignment="1">
      <alignment/>
    </xf>
    <xf numFmtId="41" fontId="9" fillId="0" borderId="0" xfId="16" applyFont="1" applyAlignment="1">
      <alignment/>
    </xf>
    <xf numFmtId="41" fontId="5" fillId="0" borderId="0" xfId="16" applyFont="1" applyAlignment="1">
      <alignment horizontal="center"/>
    </xf>
    <xf numFmtId="41" fontId="8" fillId="0" borderId="0" xfId="16" applyFont="1" applyAlignment="1">
      <alignment horizontal="center"/>
    </xf>
    <xf numFmtId="41" fontId="8" fillId="0" borderId="0" xfId="16" applyFont="1" applyAlignment="1">
      <alignment/>
    </xf>
    <xf numFmtId="41" fontId="5" fillId="0" borderId="0" xfId="16" applyFont="1" applyAlignment="1">
      <alignment horizontal="right" wrapText="1"/>
    </xf>
    <xf numFmtId="41" fontId="5" fillId="0" borderId="0" xfId="16" applyFont="1" applyAlignment="1">
      <alignment horizontal="right"/>
    </xf>
    <xf numFmtId="41" fontId="11" fillId="0" borderId="0" xfId="16" applyFont="1" applyAlignment="1">
      <alignment horizontal="left"/>
    </xf>
    <xf numFmtId="41" fontId="5" fillId="0" borderId="4" xfId="16" applyFont="1" applyBorder="1" applyAlignment="1">
      <alignment horizontal="right"/>
    </xf>
    <xf numFmtId="41" fontId="4" fillId="0" borderId="0" xfId="16" applyFont="1" applyAlignment="1">
      <alignment horizontal="right"/>
    </xf>
    <xf numFmtId="41" fontId="12" fillId="0" borderId="0" xfId="16" applyFont="1" applyAlignment="1">
      <alignment horizontal="center"/>
    </xf>
    <xf numFmtId="41" fontId="12" fillId="0" borderId="0" xfId="16" applyFont="1" applyAlignment="1">
      <alignment/>
    </xf>
    <xf numFmtId="41" fontId="13" fillId="0" borderId="0" xfId="16" applyFont="1" applyAlignment="1">
      <alignment/>
    </xf>
    <xf numFmtId="41" fontId="5" fillId="0" borderId="2" xfId="0" applyNumberFormat="1" applyFont="1" applyBorder="1" applyAlignment="1">
      <alignment horizontal="right"/>
    </xf>
    <xf numFmtId="41" fontId="14" fillId="0" borderId="0" xfId="16" applyFont="1" applyAlignment="1">
      <alignment horizontal="center"/>
    </xf>
    <xf numFmtId="41" fontId="14" fillId="0" borderId="0" xfId="16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 quotePrefix="1">
      <alignment horizontal="right"/>
    </xf>
    <xf numFmtId="0" fontId="5" fillId="0" borderId="0" xfId="0" applyFont="1" applyBorder="1" applyAlignment="1">
      <alignment horizontal="center"/>
    </xf>
    <xf numFmtId="41" fontId="7" fillId="0" borderId="3" xfId="0" applyNumberFormat="1" applyFont="1" applyBorder="1" applyAlignment="1" quotePrefix="1">
      <alignment horizontal="right"/>
    </xf>
    <xf numFmtId="37" fontId="6" fillId="0" borderId="5" xfId="0" applyNumberFormat="1" applyFont="1" applyBorder="1" applyAlignment="1">
      <alignment horizontal="right"/>
    </xf>
    <xf numFmtId="41" fontId="6" fillId="0" borderId="0" xfId="16" applyFont="1" applyAlignment="1">
      <alignment horizontal="centerContinuous"/>
    </xf>
    <xf numFmtId="41" fontId="5" fillId="0" borderId="0" xfId="16" applyFont="1" applyAlignment="1">
      <alignment horizontal="centerContinuous"/>
    </xf>
    <xf numFmtId="41" fontId="6" fillId="0" borderId="0" xfId="16" applyFont="1" applyAlignment="1">
      <alignment horizontal="right"/>
    </xf>
    <xf numFmtId="41" fontId="5" fillId="0" borderId="6" xfId="16" applyFont="1" applyBorder="1" applyAlignment="1">
      <alignment horizontal="right"/>
    </xf>
    <xf numFmtId="41" fontId="5" fillId="0" borderId="0" xfId="16" applyFont="1" applyBorder="1" applyAlignment="1">
      <alignment horizontal="right"/>
    </xf>
    <xf numFmtId="166" fontId="6" fillId="0" borderId="4" xfId="16" applyNumberFormat="1" applyFont="1" applyBorder="1" applyAlignment="1">
      <alignment horizontal="right"/>
    </xf>
    <xf numFmtId="166" fontId="17" fillId="0" borderId="0" xfId="16" applyNumberFormat="1" applyFont="1" applyAlignment="1">
      <alignment/>
    </xf>
    <xf numFmtId="49" fontId="15" fillId="0" borderId="0" xfId="16" applyNumberFormat="1" applyFont="1" applyAlignment="1">
      <alignment horizontal="left"/>
    </xf>
    <xf numFmtId="49" fontId="5" fillId="0" borderId="0" xfId="16" applyNumberFormat="1" applyFont="1" applyAlignment="1">
      <alignment horizontal="left"/>
    </xf>
    <xf numFmtId="49" fontId="9" fillId="0" borderId="0" xfId="16" applyNumberFormat="1" applyFont="1" applyAlignment="1">
      <alignment horizontal="left"/>
    </xf>
    <xf numFmtId="14" fontId="6" fillId="0" borderId="0" xfId="16" applyNumberFormat="1" applyFont="1" applyAlignment="1" quotePrefix="1">
      <alignment horizontal="right"/>
    </xf>
    <xf numFmtId="41" fontId="7" fillId="0" borderId="0" xfId="0" applyNumberFormat="1" applyFont="1" applyBorder="1" applyAlignment="1" quotePrefix="1">
      <alignment horizontal="right"/>
    </xf>
    <xf numFmtId="166" fontId="6" fillId="0" borderId="4" xfId="16" applyNumberFormat="1" applyFont="1" applyBorder="1" applyAlignment="1" quotePrefix="1">
      <alignment horizontal="right"/>
    </xf>
    <xf numFmtId="166" fontId="6" fillId="0" borderId="0" xfId="16" applyNumberFormat="1" applyFont="1" applyAlignment="1">
      <alignment/>
    </xf>
    <xf numFmtId="14" fontId="6" fillId="0" borderId="0" xfId="0" applyNumberFormat="1" applyFont="1" applyAlignment="1" quotePrefix="1">
      <alignment horizontal="right"/>
    </xf>
    <xf numFmtId="41" fontId="14" fillId="0" borderId="0" xfId="16" applyFont="1" applyFill="1" applyAlignment="1">
      <alignment/>
    </xf>
    <xf numFmtId="41" fontId="12" fillId="0" borderId="0" xfId="16" applyFont="1" applyFill="1" applyAlignment="1">
      <alignment/>
    </xf>
    <xf numFmtId="41" fontId="6" fillId="0" borderId="0" xfId="16" applyFont="1" applyFill="1" applyAlignment="1">
      <alignment/>
    </xf>
    <xf numFmtId="41" fontId="5" fillId="0" borderId="0" xfId="16" applyFont="1" applyFill="1" applyAlignment="1">
      <alignment/>
    </xf>
    <xf numFmtId="41" fontId="6" fillId="0" borderId="0" xfId="16" applyFont="1" applyFill="1" applyAlignment="1">
      <alignment horizontal="centerContinuous"/>
    </xf>
    <xf numFmtId="41" fontId="6" fillId="0" borderId="0" xfId="16" applyFont="1" applyFill="1" applyAlignment="1">
      <alignment horizontal="right"/>
    </xf>
    <xf numFmtId="14" fontId="6" fillId="0" borderId="0" xfId="16" applyNumberFormat="1" applyFont="1" applyFill="1" applyAlignment="1" quotePrefix="1">
      <alignment horizontal="right"/>
    </xf>
    <xf numFmtId="41" fontId="5" fillId="0" borderId="0" xfId="16" applyFont="1" applyFill="1" applyAlignment="1">
      <alignment horizontal="right"/>
    </xf>
    <xf numFmtId="41" fontId="5" fillId="0" borderId="0" xfId="16" applyFont="1" applyFill="1" applyAlignment="1" quotePrefix="1">
      <alignment horizontal="right"/>
    </xf>
    <xf numFmtId="41" fontId="5" fillId="0" borderId="4" xfId="16" applyFont="1" applyFill="1" applyBorder="1" applyAlignment="1">
      <alignment horizontal="right"/>
    </xf>
    <xf numFmtId="41" fontId="5" fillId="0" borderId="6" xfId="16" applyFont="1" applyFill="1" applyBorder="1" applyAlignment="1">
      <alignment horizontal="right"/>
    </xf>
    <xf numFmtId="41" fontId="5" fillId="0" borderId="6" xfId="16" applyFont="1" applyFill="1" applyBorder="1" applyAlignment="1">
      <alignment/>
    </xf>
    <xf numFmtId="41" fontId="5" fillId="0" borderId="0" xfId="16" applyFont="1" applyFill="1" applyAlignment="1">
      <alignment horizontal="centerContinuous"/>
    </xf>
    <xf numFmtId="41" fontId="5" fillId="0" borderId="0" xfId="16" applyFont="1" applyFill="1" applyBorder="1" applyAlignment="1">
      <alignment horizontal="right"/>
    </xf>
    <xf numFmtId="166" fontId="6" fillId="0" borderId="4" xfId="16" applyNumberFormat="1" applyFont="1" applyFill="1" applyBorder="1" applyAlignment="1">
      <alignment horizontal="right"/>
    </xf>
    <xf numFmtId="41" fontId="4" fillId="0" borderId="0" xfId="16" applyFont="1" applyFill="1" applyAlignment="1">
      <alignment horizontal="right"/>
    </xf>
    <xf numFmtId="41" fontId="4" fillId="0" borderId="0" xfId="16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B67">
      <selection activeCell="D70" sqref="D70"/>
    </sheetView>
  </sheetViews>
  <sheetFormatPr defaultColWidth="9.140625" defaultRowHeight="12.75"/>
  <cols>
    <col min="1" max="1" width="5.00390625" style="38" customWidth="1"/>
    <col min="2" max="2" width="4.140625" style="39" customWidth="1"/>
    <col min="3" max="3" width="3.8515625" style="39" customWidth="1"/>
    <col min="4" max="4" width="36.421875" style="40" customWidth="1"/>
    <col min="5" max="5" width="12.57421875" style="97" customWidth="1"/>
    <col min="6" max="6" width="5.7109375" style="32" customWidth="1"/>
    <col min="7" max="7" width="12.57421875" style="40" customWidth="1"/>
    <col min="8" max="8" width="12.8515625" style="32" customWidth="1"/>
    <col min="9" max="9" width="12.140625" style="40" customWidth="1"/>
    <col min="10" max="10" width="5.28125" style="32" customWidth="1"/>
    <col min="11" max="11" width="12.8515625" style="40" customWidth="1"/>
    <col min="12" max="16384" width="9.140625" style="40" customWidth="1"/>
  </cols>
  <sheetData>
    <row r="1" spans="1:5" s="55" customFormat="1" ht="18.75">
      <c r="A1" s="56" t="s">
        <v>0</v>
      </c>
      <c r="B1" s="54"/>
      <c r="C1" s="54"/>
      <c r="E1" s="81"/>
    </row>
    <row r="2" ht="12.75"/>
    <row r="3" spans="1:10" s="51" customFormat="1" ht="18.75">
      <c r="A3" s="73" t="s">
        <v>1</v>
      </c>
      <c r="B3" s="50"/>
      <c r="C3" s="50"/>
      <c r="E3" s="82"/>
      <c r="F3" s="52"/>
      <c r="H3" s="52"/>
      <c r="J3" s="52"/>
    </row>
    <row r="4" spans="1:10" s="35" customFormat="1" ht="12.75">
      <c r="A4" s="33"/>
      <c r="B4" s="34"/>
      <c r="C4" s="34"/>
      <c r="E4" s="83"/>
      <c r="F4" s="32"/>
      <c r="H4" s="32"/>
      <c r="J4" s="32"/>
    </row>
    <row r="5" spans="1:11" s="37" customFormat="1" ht="15.75">
      <c r="A5" s="74" t="s">
        <v>2</v>
      </c>
      <c r="B5" s="42"/>
      <c r="C5" s="42"/>
      <c r="D5" s="32"/>
      <c r="E5" s="84"/>
      <c r="F5" s="32"/>
      <c r="G5" s="32"/>
      <c r="H5" s="32"/>
      <c r="I5" s="32"/>
      <c r="J5" s="32"/>
      <c r="K5" s="32"/>
    </row>
    <row r="6" spans="1:11" ht="12.75">
      <c r="A6" s="36"/>
      <c r="B6" s="42"/>
      <c r="C6" s="42"/>
      <c r="D6" s="32"/>
      <c r="E6" s="84"/>
      <c r="G6" s="32"/>
      <c r="I6" s="32"/>
      <c r="K6" s="32"/>
    </row>
    <row r="7" spans="1:11" s="41" customFormat="1" ht="15.75">
      <c r="A7" s="75" t="s">
        <v>3</v>
      </c>
      <c r="B7" s="42"/>
      <c r="C7" s="42"/>
      <c r="D7" s="35"/>
      <c r="E7" s="83"/>
      <c r="F7" s="32"/>
      <c r="G7" s="35"/>
      <c r="H7" s="32"/>
      <c r="I7" s="35"/>
      <c r="J7" s="32"/>
      <c r="K7" s="35"/>
    </row>
    <row r="8" spans="1:5" s="32" customFormat="1" ht="12.75">
      <c r="A8" s="36"/>
      <c r="B8" s="42"/>
      <c r="C8" s="42"/>
      <c r="E8" s="84"/>
    </row>
    <row r="9" spans="1:11" s="44" customFormat="1" ht="12.75" customHeight="1">
      <c r="A9" s="33"/>
      <c r="B9" s="34"/>
      <c r="C9" s="34"/>
      <c r="D9" s="35"/>
      <c r="E9" s="85" t="s">
        <v>4</v>
      </c>
      <c r="F9" s="67"/>
      <c r="G9" s="66"/>
      <c r="H9" s="32"/>
      <c r="I9" s="66" t="s">
        <v>5</v>
      </c>
      <c r="J9" s="67"/>
      <c r="K9" s="66"/>
    </row>
    <row r="10" spans="1:11" s="43" customFormat="1" ht="12.75" customHeight="1">
      <c r="A10" s="33"/>
      <c r="B10" s="34"/>
      <c r="C10" s="34"/>
      <c r="D10" s="34"/>
      <c r="E10" s="86" t="s">
        <v>6</v>
      </c>
      <c r="F10" s="45"/>
      <c r="G10" s="68" t="s">
        <v>7</v>
      </c>
      <c r="H10" s="46"/>
      <c r="I10" s="68" t="s">
        <v>6</v>
      </c>
      <c r="J10" s="46"/>
      <c r="K10" s="68" t="s">
        <v>7</v>
      </c>
    </row>
    <row r="11" spans="1:11" s="43" customFormat="1" ht="12.75" customHeight="1">
      <c r="A11" s="33"/>
      <c r="B11" s="34"/>
      <c r="C11" s="34"/>
      <c r="D11" s="34"/>
      <c r="E11" s="86" t="s">
        <v>8</v>
      </c>
      <c r="F11" s="45"/>
      <c r="G11" s="68" t="s">
        <v>9</v>
      </c>
      <c r="H11" s="46"/>
      <c r="I11" s="68" t="s">
        <v>8</v>
      </c>
      <c r="J11" s="46"/>
      <c r="K11" s="68" t="s">
        <v>9</v>
      </c>
    </row>
    <row r="12" spans="1:11" s="43" customFormat="1" ht="12.75" customHeight="1">
      <c r="A12" s="33"/>
      <c r="B12" s="34"/>
      <c r="C12" s="34"/>
      <c r="D12" s="34"/>
      <c r="E12" s="86" t="s">
        <v>10</v>
      </c>
      <c r="F12" s="45"/>
      <c r="G12" s="68" t="s">
        <v>10</v>
      </c>
      <c r="H12" s="46"/>
      <c r="I12" s="68" t="s">
        <v>11</v>
      </c>
      <c r="J12" s="46"/>
      <c r="K12" s="68" t="s">
        <v>12</v>
      </c>
    </row>
    <row r="13" spans="1:11" s="43" customFormat="1" ht="12.75" customHeight="1">
      <c r="A13" s="33"/>
      <c r="B13" s="34"/>
      <c r="C13" s="34"/>
      <c r="D13" s="34"/>
      <c r="E13" s="87">
        <v>37437</v>
      </c>
      <c r="F13" s="46"/>
      <c r="G13" s="76">
        <v>37072</v>
      </c>
      <c r="H13" s="46"/>
      <c r="I13" s="76">
        <v>37437</v>
      </c>
      <c r="J13" s="46"/>
      <c r="K13" s="76">
        <v>37072</v>
      </c>
    </row>
    <row r="14" spans="1:11" s="43" customFormat="1" ht="12.75" customHeight="1">
      <c r="A14" s="33"/>
      <c r="B14" s="34"/>
      <c r="C14" s="34"/>
      <c r="D14" s="34"/>
      <c r="E14" s="86" t="s">
        <v>13</v>
      </c>
      <c r="F14" s="46"/>
      <c r="G14" s="68" t="s">
        <v>13</v>
      </c>
      <c r="H14" s="46"/>
      <c r="I14" s="68" t="s">
        <v>13</v>
      </c>
      <c r="J14" s="46"/>
      <c r="K14" s="68" t="s">
        <v>13</v>
      </c>
    </row>
    <row r="15" spans="1:5" s="32" customFormat="1" ht="12.75">
      <c r="A15" s="36"/>
      <c r="B15" s="42"/>
      <c r="C15" s="42"/>
      <c r="E15" s="84"/>
    </row>
    <row r="16" spans="1:11" s="32" customFormat="1" ht="12.75">
      <c r="A16" s="67">
        <v>1</v>
      </c>
      <c r="B16" s="42" t="s">
        <v>14</v>
      </c>
      <c r="C16" s="32" t="s">
        <v>15</v>
      </c>
      <c r="E16" s="88">
        <f>I16-278007</f>
        <v>90076</v>
      </c>
      <c r="G16" s="46">
        <v>90081</v>
      </c>
      <c r="I16" s="46">
        <v>368083</v>
      </c>
      <c r="K16" s="46">
        <v>321834</v>
      </c>
    </row>
    <row r="17" spans="1:11" s="32" customFormat="1" ht="12.75">
      <c r="A17" s="36"/>
      <c r="B17" s="42"/>
      <c r="E17" s="88"/>
      <c r="G17" s="46"/>
      <c r="I17" s="46"/>
      <c r="K17" s="46"/>
    </row>
    <row r="18" spans="1:11" s="32" customFormat="1" ht="12.75">
      <c r="A18" s="36"/>
      <c r="B18" s="42" t="s">
        <v>16</v>
      </c>
      <c r="C18" s="32" t="s">
        <v>17</v>
      </c>
      <c r="E18" s="89">
        <f>I18-688</f>
        <v>955</v>
      </c>
      <c r="G18" s="46">
        <v>-129</v>
      </c>
      <c r="I18" s="46">
        <f>1545+98</f>
        <v>1643</v>
      </c>
      <c r="K18" s="46">
        <v>595</v>
      </c>
    </row>
    <row r="19" spans="1:11" s="32" customFormat="1" ht="12.75">
      <c r="A19" s="36"/>
      <c r="B19" s="42"/>
      <c r="E19" s="88"/>
      <c r="G19" s="46"/>
      <c r="I19" s="46"/>
      <c r="K19" s="46"/>
    </row>
    <row r="20" spans="1:11" s="32" customFormat="1" ht="12.75">
      <c r="A20" s="36"/>
      <c r="B20" s="42" t="s">
        <v>18</v>
      </c>
      <c r="C20" s="32" t="s">
        <v>19</v>
      </c>
      <c r="E20" s="88">
        <f>I20-574</f>
        <v>335</v>
      </c>
      <c r="G20" s="46">
        <v>347</v>
      </c>
      <c r="I20" s="46">
        <v>909</v>
      </c>
      <c r="K20" s="46">
        <v>1287</v>
      </c>
    </row>
    <row r="21" spans="1:11" s="32" customFormat="1" ht="13.5" thickBot="1">
      <c r="A21" s="36"/>
      <c r="B21" s="42"/>
      <c r="E21" s="90"/>
      <c r="G21" s="48"/>
      <c r="I21" s="48"/>
      <c r="K21" s="48"/>
    </row>
    <row r="22" spans="1:11" s="32" customFormat="1" ht="13.5" thickTop="1">
      <c r="A22" s="36"/>
      <c r="B22" s="42"/>
      <c r="E22" s="88"/>
      <c r="G22" s="46"/>
      <c r="I22" s="46"/>
      <c r="K22" s="46"/>
    </row>
    <row r="23" spans="1:9" s="32" customFormat="1" ht="12.75">
      <c r="A23" s="36">
        <v>2</v>
      </c>
      <c r="B23" s="42" t="s">
        <v>14</v>
      </c>
      <c r="C23" s="32" t="s">
        <v>20</v>
      </c>
      <c r="E23" s="88"/>
      <c r="I23" s="46"/>
    </row>
    <row r="24" spans="1:11" s="32" customFormat="1" ht="12.75">
      <c r="A24" s="36"/>
      <c r="B24" s="42"/>
      <c r="C24" s="32" t="s">
        <v>21</v>
      </c>
      <c r="E24" s="88"/>
      <c r="G24" s="46"/>
      <c r="I24" s="46"/>
      <c r="K24" s="46"/>
    </row>
    <row r="25" spans="1:11" s="32" customFormat="1" ht="12.75">
      <c r="A25" s="36"/>
      <c r="B25" s="42"/>
      <c r="C25" s="32" t="s">
        <v>22</v>
      </c>
      <c r="E25" s="88"/>
      <c r="G25" s="46"/>
      <c r="I25" s="46"/>
      <c r="K25" s="46"/>
    </row>
    <row r="26" spans="1:11" s="32" customFormat="1" ht="12.75">
      <c r="A26" s="36"/>
      <c r="B26" s="42"/>
      <c r="C26" s="32" t="s">
        <v>23</v>
      </c>
      <c r="E26" s="84">
        <f>I26-45856</f>
        <v>8364</v>
      </c>
      <c r="G26" s="46">
        <v>12095</v>
      </c>
      <c r="I26" s="32">
        <f>48593-I30-I32</f>
        <v>54220</v>
      </c>
      <c r="K26" s="46">
        <v>48212</v>
      </c>
    </row>
    <row r="27" spans="1:11" s="32" customFormat="1" ht="12.75">
      <c r="A27" s="36"/>
      <c r="B27" s="42"/>
      <c r="E27" s="88"/>
      <c r="G27" s="46"/>
      <c r="I27" s="46"/>
      <c r="K27" s="46"/>
    </row>
    <row r="28" spans="1:11" s="32" customFormat="1" ht="12.75">
      <c r="A28" s="36"/>
      <c r="B28" s="42" t="s">
        <v>16</v>
      </c>
      <c r="C28" s="32" t="s">
        <v>24</v>
      </c>
      <c r="E28" s="84">
        <v>0</v>
      </c>
      <c r="G28" s="46">
        <v>0</v>
      </c>
      <c r="I28" s="46">
        <f>+E28</f>
        <v>0</v>
      </c>
      <c r="K28" s="46">
        <v>0</v>
      </c>
    </row>
    <row r="29" spans="1:11" s="32" customFormat="1" ht="12.75">
      <c r="A29" s="36"/>
      <c r="B29" s="42"/>
      <c r="E29" s="88"/>
      <c r="G29" s="46"/>
      <c r="I29" s="46"/>
      <c r="K29" s="46"/>
    </row>
    <row r="30" spans="1:11" s="32" customFormat="1" ht="12.75">
      <c r="A30" s="36"/>
      <c r="B30" s="42" t="s">
        <v>18</v>
      </c>
      <c r="C30" s="32" t="s">
        <v>25</v>
      </c>
      <c r="E30" s="84">
        <f>I30+3654</f>
        <v>-1384</v>
      </c>
      <c r="G30" s="46">
        <v>-681</v>
      </c>
      <c r="I30" s="46">
        <v>-5038</v>
      </c>
      <c r="K30" s="46">
        <v>-4450</v>
      </c>
    </row>
    <row r="31" spans="1:11" s="32" customFormat="1" ht="12.75">
      <c r="A31" s="36"/>
      <c r="B31" s="42"/>
      <c r="E31" s="88"/>
      <c r="G31" s="46"/>
      <c r="I31" s="46"/>
      <c r="K31" s="46"/>
    </row>
    <row r="32" spans="1:11" s="32" customFormat="1" ht="12.75">
      <c r="A32" s="36"/>
      <c r="B32" s="42" t="s">
        <v>26</v>
      </c>
      <c r="C32" s="32" t="s">
        <v>27</v>
      </c>
      <c r="E32" s="91">
        <v>0</v>
      </c>
      <c r="G32" s="69">
        <v>0</v>
      </c>
      <c r="I32" s="69">
        <v>-589</v>
      </c>
      <c r="K32" s="69">
        <v>0</v>
      </c>
    </row>
    <row r="33" spans="1:11" s="32" customFormat="1" ht="12.75">
      <c r="A33" s="36"/>
      <c r="B33" s="42"/>
      <c r="E33" s="88"/>
      <c r="G33" s="46"/>
      <c r="I33" s="46"/>
      <c r="K33" s="46"/>
    </row>
    <row r="34" spans="1:9" s="32" customFormat="1" ht="12.75">
      <c r="A34" s="36"/>
      <c r="B34" s="42" t="s">
        <v>28</v>
      </c>
      <c r="C34" s="32" t="s">
        <v>29</v>
      </c>
      <c r="E34" s="88"/>
      <c r="I34" s="46"/>
    </row>
    <row r="35" spans="1:11" s="32" customFormat="1" ht="12.75">
      <c r="A35" s="36"/>
      <c r="B35" s="42"/>
      <c r="C35" s="32" t="s">
        <v>30</v>
      </c>
      <c r="E35" s="88"/>
      <c r="G35" s="46"/>
      <c r="I35" s="46"/>
      <c r="K35" s="46"/>
    </row>
    <row r="36" spans="1:11" s="32" customFormat="1" ht="12.75">
      <c r="A36" s="36"/>
      <c r="B36" s="42"/>
      <c r="C36" s="32" t="s">
        <v>31</v>
      </c>
      <c r="E36" s="88">
        <f>SUM(E26:E32)</f>
        <v>6980</v>
      </c>
      <c r="G36" s="46">
        <f>SUM(G26:G32)</f>
        <v>11414</v>
      </c>
      <c r="I36" s="46">
        <f>SUM(I26:I32)</f>
        <v>48593</v>
      </c>
      <c r="K36" s="46">
        <f>SUM(K26:K32)</f>
        <v>43762</v>
      </c>
    </row>
    <row r="37" spans="1:11" s="32" customFormat="1" ht="12.75">
      <c r="A37" s="36"/>
      <c r="B37" s="42"/>
      <c r="E37" s="88"/>
      <c r="G37" s="46"/>
      <c r="I37" s="46"/>
      <c r="K37" s="46"/>
    </row>
    <row r="38" spans="1:9" s="32" customFormat="1" ht="12.75">
      <c r="A38" s="36"/>
      <c r="B38" s="42" t="s">
        <v>32</v>
      </c>
      <c r="C38" s="32" t="s">
        <v>33</v>
      </c>
      <c r="E38" s="88"/>
      <c r="I38" s="46"/>
    </row>
    <row r="39" spans="1:11" s="32" customFormat="1" ht="12.75">
      <c r="A39" s="36"/>
      <c r="B39" s="42"/>
      <c r="C39" s="32" t="s">
        <v>34</v>
      </c>
      <c r="E39" s="92">
        <f>I39-19612</f>
        <v>6484</v>
      </c>
      <c r="G39" s="69">
        <v>3929</v>
      </c>
      <c r="I39" s="69">
        <v>26096</v>
      </c>
      <c r="K39" s="69">
        <v>17439</v>
      </c>
    </row>
    <row r="40" spans="1:11" s="32" customFormat="1" ht="12.75">
      <c r="A40" s="36"/>
      <c r="B40" s="42"/>
      <c r="E40" s="93"/>
      <c r="G40" s="46"/>
      <c r="I40" s="46"/>
      <c r="K40" s="46"/>
    </row>
    <row r="41" spans="1:9" s="32" customFormat="1" ht="12.75">
      <c r="A41" s="36"/>
      <c r="B41" s="42" t="s">
        <v>35</v>
      </c>
      <c r="C41" s="32" t="s">
        <v>36</v>
      </c>
      <c r="E41" s="88"/>
      <c r="I41" s="46"/>
    </row>
    <row r="42" spans="1:11" s="32" customFormat="1" ht="12.75">
      <c r="A42" s="36"/>
      <c r="B42" s="42"/>
      <c r="C42" s="32" t="s">
        <v>37</v>
      </c>
      <c r="E42" s="88">
        <f>SUM(E36:E41)</f>
        <v>13464</v>
      </c>
      <c r="G42" s="46">
        <f>SUM(G36:G41)</f>
        <v>15343</v>
      </c>
      <c r="I42" s="46">
        <f>+I36+I39</f>
        <v>74689</v>
      </c>
      <c r="K42" s="46">
        <f>+K36+K39</f>
        <v>61201</v>
      </c>
    </row>
    <row r="43" spans="1:11" s="32" customFormat="1" ht="12.75">
      <c r="A43" s="36"/>
      <c r="B43" s="42"/>
      <c r="E43" s="88"/>
      <c r="G43" s="46"/>
      <c r="I43" s="46"/>
      <c r="K43" s="46"/>
    </row>
    <row r="44" spans="1:11" s="32" customFormat="1" ht="12.75">
      <c r="A44" s="36"/>
      <c r="B44" s="42" t="s">
        <v>38</v>
      </c>
      <c r="C44" s="32" t="s">
        <v>39</v>
      </c>
      <c r="E44" s="92">
        <f>I44+16952</f>
        <v>-4189</v>
      </c>
      <c r="G44" s="69">
        <v>-5082</v>
      </c>
      <c r="I44" s="69">
        <f>-20841-300</f>
        <v>-21141</v>
      </c>
      <c r="K44" s="69">
        <v>-19807</v>
      </c>
    </row>
    <row r="45" spans="1:11" s="32" customFormat="1" ht="12.75">
      <c r="A45" s="36"/>
      <c r="B45" s="42"/>
      <c r="E45" s="88"/>
      <c r="G45" s="46"/>
      <c r="I45" s="46"/>
      <c r="K45" s="46"/>
    </row>
    <row r="46" spans="1:9" s="32" customFormat="1" ht="12.75">
      <c r="A46" s="36"/>
      <c r="B46" s="42" t="s">
        <v>40</v>
      </c>
      <c r="C46" s="42" t="s">
        <v>40</v>
      </c>
      <c r="D46" s="32" t="s">
        <v>41</v>
      </c>
      <c r="E46" s="88"/>
      <c r="I46" s="46"/>
    </row>
    <row r="47" spans="1:11" s="32" customFormat="1" ht="12.75">
      <c r="A47" s="36"/>
      <c r="B47" s="42"/>
      <c r="D47" s="32" t="s">
        <v>42</v>
      </c>
      <c r="E47" s="94">
        <f>E42+E44</f>
        <v>9275</v>
      </c>
      <c r="G47" s="70">
        <f>+G42+G44</f>
        <v>10261</v>
      </c>
      <c r="I47" s="70">
        <f>+I42+I44</f>
        <v>53548</v>
      </c>
      <c r="K47" s="70">
        <f>K42+K44</f>
        <v>41394</v>
      </c>
    </row>
    <row r="48" spans="1:11" s="32" customFormat="1" ht="12.75">
      <c r="A48" s="36"/>
      <c r="B48" s="42"/>
      <c r="E48" s="94"/>
      <c r="G48" s="70"/>
      <c r="I48" s="70"/>
      <c r="K48" s="70"/>
    </row>
    <row r="49" spans="1:11" s="32" customFormat="1" ht="12.75">
      <c r="A49" s="36"/>
      <c r="B49" s="42"/>
      <c r="C49" s="32" t="s">
        <v>43</v>
      </c>
      <c r="D49" s="32" t="s">
        <v>44</v>
      </c>
      <c r="E49" s="91">
        <f>I49-18</f>
        <v>2</v>
      </c>
      <c r="G49" s="69">
        <v>13</v>
      </c>
      <c r="I49" s="69">
        <v>20</v>
      </c>
      <c r="K49" s="69">
        <v>11</v>
      </c>
    </row>
    <row r="50" spans="1:11" s="32" customFormat="1" ht="12.75">
      <c r="A50" s="36"/>
      <c r="B50" s="42"/>
      <c r="E50" s="94">
        <f>+E47+E49</f>
        <v>9277</v>
      </c>
      <c r="G50" s="70">
        <f>+G47+G49</f>
        <v>10274</v>
      </c>
      <c r="I50" s="70">
        <f>+I47+I49</f>
        <v>53568</v>
      </c>
      <c r="K50" s="70">
        <f>+K47+K49</f>
        <v>41405</v>
      </c>
    </row>
    <row r="51" spans="1:11" s="32" customFormat="1" ht="12.75">
      <c r="A51" s="36"/>
      <c r="B51" s="42"/>
      <c r="E51" s="88"/>
      <c r="G51" s="46"/>
      <c r="I51" s="46"/>
      <c r="K51" s="46"/>
    </row>
    <row r="52" spans="1:11" s="32" customFormat="1" ht="12.75">
      <c r="A52" s="36"/>
      <c r="B52" s="42" t="s">
        <v>45</v>
      </c>
      <c r="C52" s="32" t="s">
        <v>46</v>
      </c>
      <c r="E52" s="91">
        <v>0</v>
      </c>
      <c r="G52" s="69">
        <v>0</v>
      </c>
      <c r="I52" s="69">
        <v>0</v>
      </c>
      <c r="K52" s="69">
        <v>0</v>
      </c>
    </row>
    <row r="53" spans="1:11" s="32" customFormat="1" ht="12.75">
      <c r="A53" s="36"/>
      <c r="B53" s="42"/>
      <c r="E53" s="88"/>
      <c r="G53" s="46"/>
      <c r="I53" s="46"/>
      <c r="K53" s="46"/>
    </row>
    <row r="54" spans="1:9" s="32" customFormat="1" ht="12.75">
      <c r="A54" s="36"/>
      <c r="B54" s="42" t="s">
        <v>47</v>
      </c>
      <c r="C54" s="32" t="s">
        <v>48</v>
      </c>
      <c r="E54" s="88"/>
      <c r="I54" s="46"/>
    </row>
    <row r="55" spans="1:11" s="32" customFormat="1" ht="12.75">
      <c r="A55" s="36"/>
      <c r="B55" s="42"/>
      <c r="C55" s="32" t="s">
        <v>49</v>
      </c>
      <c r="E55" s="88">
        <f>E47+E49</f>
        <v>9277</v>
      </c>
      <c r="G55" s="46">
        <f>G47+G49</f>
        <v>10274</v>
      </c>
      <c r="I55" s="46">
        <f>+I47+I49</f>
        <v>53568</v>
      </c>
      <c r="K55" s="46">
        <f>K47+K49</f>
        <v>41405</v>
      </c>
    </row>
    <row r="56" spans="1:11" s="32" customFormat="1" ht="12.75">
      <c r="A56" s="36"/>
      <c r="B56" s="42"/>
      <c r="E56" s="88"/>
      <c r="G56" s="46"/>
      <c r="I56" s="46"/>
      <c r="K56" s="46"/>
    </row>
    <row r="57" spans="1:11" s="32" customFormat="1" ht="12.75">
      <c r="A57" s="36"/>
      <c r="B57" s="42" t="s">
        <v>50</v>
      </c>
      <c r="C57" s="42" t="s">
        <v>40</v>
      </c>
      <c r="D57" s="32" t="s">
        <v>51</v>
      </c>
      <c r="E57" s="88">
        <v>0</v>
      </c>
      <c r="G57" s="46">
        <v>0</v>
      </c>
      <c r="I57" s="46">
        <v>0</v>
      </c>
      <c r="K57" s="46">
        <v>0</v>
      </c>
    </row>
    <row r="58" spans="1:11" s="32" customFormat="1" ht="12.75">
      <c r="A58" s="36"/>
      <c r="B58" s="42"/>
      <c r="C58" s="32" t="s">
        <v>43</v>
      </c>
      <c r="D58" s="32" t="s">
        <v>52</v>
      </c>
      <c r="E58" s="88">
        <v>0</v>
      </c>
      <c r="G58" s="46">
        <v>0</v>
      </c>
      <c r="I58" s="46">
        <v>0</v>
      </c>
      <c r="K58" s="46">
        <v>0</v>
      </c>
    </row>
    <row r="59" spans="1:11" s="32" customFormat="1" ht="12.75">
      <c r="A59" s="36"/>
      <c r="B59" s="42"/>
      <c r="C59" s="32" t="s">
        <v>53</v>
      </c>
      <c r="D59" s="32" t="s">
        <v>54</v>
      </c>
      <c r="E59" s="88"/>
      <c r="G59" s="46"/>
      <c r="I59" s="46"/>
      <c r="K59" s="46"/>
    </row>
    <row r="60" spans="1:11" s="32" customFormat="1" ht="12.75">
      <c r="A60" s="36"/>
      <c r="B60" s="42"/>
      <c r="D60" s="32" t="s">
        <v>55</v>
      </c>
      <c r="E60" s="88">
        <v>0</v>
      </c>
      <c r="G60" s="46">
        <v>0</v>
      </c>
      <c r="I60" s="46">
        <v>0</v>
      </c>
      <c r="K60" s="46">
        <v>0</v>
      </c>
    </row>
    <row r="61" spans="1:11" s="32" customFormat="1" ht="12.75">
      <c r="A61" s="36"/>
      <c r="B61" s="42"/>
      <c r="E61" s="91"/>
      <c r="G61" s="69"/>
      <c r="I61" s="69"/>
      <c r="K61" s="69"/>
    </row>
    <row r="62" spans="1:9" s="32" customFormat="1" ht="12.75">
      <c r="A62" s="36"/>
      <c r="B62" s="42" t="s">
        <v>56</v>
      </c>
      <c r="C62" s="32" t="s">
        <v>57</v>
      </c>
      <c r="E62" s="88"/>
      <c r="I62" s="46"/>
    </row>
    <row r="63" spans="1:11" s="32" customFormat="1" ht="13.5" thickBot="1">
      <c r="A63" s="36"/>
      <c r="B63" s="42"/>
      <c r="C63" s="32" t="s">
        <v>55</v>
      </c>
      <c r="E63" s="90">
        <f>SUM(E55:E61)</f>
        <v>9277</v>
      </c>
      <c r="G63" s="48">
        <f>SUM(G55:G61)</f>
        <v>10274</v>
      </c>
      <c r="I63" s="48">
        <f>SUM(I55:I61)</f>
        <v>53568</v>
      </c>
      <c r="K63" s="48">
        <f>SUM(K55:K61)</f>
        <v>41405</v>
      </c>
    </row>
    <row r="64" spans="1:11" s="32" customFormat="1" ht="13.5" thickTop="1">
      <c r="A64" s="36"/>
      <c r="B64" s="42"/>
      <c r="E64" s="88"/>
      <c r="G64" s="46"/>
      <c r="I64" s="46"/>
      <c r="K64" s="46"/>
    </row>
    <row r="65" spans="1:11" s="32" customFormat="1" ht="12.75">
      <c r="A65" s="36">
        <v>3</v>
      </c>
      <c r="B65" s="42" t="s">
        <v>14</v>
      </c>
      <c r="C65" s="32" t="s">
        <v>58</v>
      </c>
      <c r="E65" s="88"/>
      <c r="G65" s="46"/>
      <c r="I65" s="46"/>
      <c r="K65" s="46"/>
    </row>
    <row r="66" spans="1:11" s="32" customFormat="1" ht="12.75">
      <c r="A66" s="36"/>
      <c r="B66" s="42"/>
      <c r="C66" s="32" t="s">
        <v>59</v>
      </c>
      <c r="E66" s="88"/>
      <c r="G66" s="46"/>
      <c r="I66" s="46"/>
      <c r="K66" s="46"/>
    </row>
    <row r="67" spans="1:11" s="32" customFormat="1" ht="12.75">
      <c r="A67" s="36"/>
      <c r="B67" s="42"/>
      <c r="C67" s="32" t="s">
        <v>60</v>
      </c>
      <c r="E67" s="88"/>
      <c r="G67" s="46"/>
      <c r="I67" s="46"/>
      <c r="K67" s="46"/>
    </row>
    <row r="68" spans="1:11" s="32" customFormat="1" ht="12.75">
      <c r="A68" s="36"/>
      <c r="B68" s="42"/>
      <c r="E68" s="88"/>
      <c r="G68" s="46"/>
      <c r="I68" s="46"/>
      <c r="K68" s="46"/>
    </row>
    <row r="69" spans="1:11" s="32" customFormat="1" ht="13.5" thickBot="1">
      <c r="A69" s="36"/>
      <c r="B69" s="42"/>
      <c r="C69" s="32" t="s">
        <v>61</v>
      </c>
      <c r="E69" s="95">
        <v>8.8</v>
      </c>
      <c r="F69" s="35"/>
      <c r="G69" s="71">
        <v>9.9</v>
      </c>
      <c r="H69" s="35"/>
      <c r="I69" s="71">
        <v>51.3</v>
      </c>
      <c r="J69" s="35"/>
      <c r="K69" s="71">
        <v>40.1</v>
      </c>
    </row>
    <row r="70" spans="1:11" s="32" customFormat="1" ht="13.5" thickTop="1">
      <c r="A70" s="36"/>
      <c r="B70" s="42"/>
      <c r="E70" s="86"/>
      <c r="F70" s="35"/>
      <c r="G70" s="68"/>
      <c r="H70" s="35"/>
      <c r="I70" s="68"/>
      <c r="J70" s="35"/>
      <c r="K70" s="68"/>
    </row>
    <row r="71" spans="1:11" s="32" customFormat="1" ht="13.5" thickBot="1">
      <c r="A71" s="36"/>
      <c r="B71" s="42"/>
      <c r="C71" s="32" t="s">
        <v>62</v>
      </c>
      <c r="E71" s="95">
        <v>8.6</v>
      </c>
      <c r="F71" s="35"/>
      <c r="G71" s="71">
        <v>9.8</v>
      </c>
      <c r="H71" s="72"/>
      <c r="I71" s="78">
        <v>50.4</v>
      </c>
      <c r="J71" s="79"/>
      <c r="K71" s="78">
        <v>39.3</v>
      </c>
    </row>
    <row r="72" spans="1:11" s="32" customFormat="1" ht="13.5" thickTop="1">
      <c r="A72" s="36"/>
      <c r="B72" s="42"/>
      <c r="E72" s="88"/>
      <c r="G72" s="46"/>
      <c r="I72" s="46"/>
      <c r="K72" s="46"/>
    </row>
    <row r="73" spans="1:11" s="32" customFormat="1" ht="12.75">
      <c r="A73" s="36"/>
      <c r="B73" s="42"/>
      <c r="E73" s="88"/>
      <c r="G73" s="46"/>
      <c r="I73" s="46"/>
      <c r="K73" s="46"/>
    </row>
    <row r="74" spans="1:11" s="32" customFormat="1" ht="12.75">
      <c r="A74" s="36" t="s">
        <v>63</v>
      </c>
      <c r="B74" s="42"/>
      <c r="C74" s="32" t="s">
        <v>64</v>
      </c>
      <c r="E74" s="88"/>
      <c r="G74" s="46"/>
      <c r="I74" s="46"/>
      <c r="K74" s="46"/>
    </row>
    <row r="75" spans="1:11" s="32" customFormat="1" ht="12.75">
      <c r="A75" s="36"/>
      <c r="B75" s="42"/>
      <c r="C75" s="32" t="s">
        <v>65</v>
      </c>
      <c r="E75" s="88"/>
      <c r="G75" s="46"/>
      <c r="I75" s="46"/>
      <c r="K75" s="46"/>
    </row>
    <row r="76" spans="1:11" s="32" customFormat="1" ht="12.75">
      <c r="A76" s="36"/>
      <c r="B76" s="42"/>
      <c r="C76" s="32" t="s">
        <v>66</v>
      </c>
      <c r="E76" s="88"/>
      <c r="G76" s="46"/>
      <c r="I76" s="46"/>
      <c r="K76" s="46"/>
    </row>
    <row r="77" spans="1:11" s="32" customFormat="1" ht="12.75">
      <c r="A77" s="36"/>
      <c r="B77" s="42"/>
      <c r="E77" s="88"/>
      <c r="G77" s="46"/>
      <c r="I77" s="46"/>
      <c r="K77" s="46"/>
    </row>
    <row r="78" spans="1:11" ht="12.75">
      <c r="A78" s="36" t="s">
        <v>67</v>
      </c>
      <c r="B78" s="42"/>
      <c r="C78" s="32" t="s">
        <v>68</v>
      </c>
      <c r="E78" s="88"/>
      <c r="G78" s="46"/>
      <c r="I78" s="46"/>
      <c r="K78" s="46"/>
    </row>
    <row r="79" spans="1:11" ht="12.75">
      <c r="A79" s="36"/>
      <c r="B79" s="42"/>
      <c r="C79" s="32" t="s">
        <v>69</v>
      </c>
      <c r="E79" s="88"/>
      <c r="G79" s="46"/>
      <c r="I79" s="46"/>
      <c r="K79" s="46"/>
    </row>
    <row r="80" spans="1:11" ht="12.75">
      <c r="A80" s="47"/>
      <c r="C80" s="36"/>
      <c r="D80" s="32"/>
      <c r="E80" s="96"/>
      <c r="G80" s="49"/>
      <c r="I80" s="49"/>
      <c r="K80" s="49"/>
    </row>
    <row r="81" spans="1:11" ht="12.75">
      <c r="A81" s="47"/>
      <c r="D81"/>
      <c r="E81" s="96"/>
      <c r="G81" s="49"/>
      <c r="I81" s="49"/>
      <c r="K81" s="49"/>
    </row>
    <row r="82" spans="1:11" s="32" customFormat="1" ht="12.75">
      <c r="A82" s="36"/>
      <c r="B82" s="42"/>
      <c r="C82" s="42"/>
      <c r="D82"/>
      <c r="E82" s="88"/>
      <c r="G82" s="46"/>
      <c r="I82" s="46"/>
      <c r="K82" s="46"/>
    </row>
    <row r="83" spans="1:5" s="32" customFormat="1" ht="12.75">
      <c r="A83" s="36"/>
      <c r="B83" s="42"/>
      <c r="C83" s="42"/>
      <c r="E83" s="84"/>
    </row>
    <row r="84" ht="12.75">
      <c r="A84" s="47"/>
    </row>
    <row r="85" ht="12.75">
      <c r="A85" s="47"/>
    </row>
  </sheetData>
  <printOptions/>
  <pageMargins left="0.58" right="0.38" top="0.41" bottom="0.5" header="0.36" footer="0.5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22">
      <selection activeCell="A22" sqref="A22"/>
    </sheetView>
  </sheetViews>
  <sheetFormatPr defaultColWidth="9.140625" defaultRowHeight="12.75"/>
  <cols>
    <col min="1" max="1" width="48.7109375" style="5" customWidth="1"/>
    <col min="2" max="2" width="16.57421875" style="4" customWidth="1"/>
    <col min="3" max="3" width="19.00390625" style="13" customWidth="1"/>
    <col min="4" max="4" width="7.421875" style="13" customWidth="1"/>
    <col min="5" max="5" width="2.57421875" style="16" customWidth="1"/>
    <col min="6" max="6" width="16.7109375" style="13" customWidth="1"/>
    <col min="7" max="7" width="1.7109375" style="1" customWidth="1"/>
    <col min="8" max="16384" width="9.140625" style="1" customWidth="1"/>
  </cols>
  <sheetData>
    <row r="1" spans="1:6" s="7" customFormat="1" ht="18.75">
      <c r="A1" s="56" t="s">
        <v>0</v>
      </c>
      <c r="B1" s="29"/>
      <c r="C1" s="11"/>
      <c r="D1" s="11"/>
      <c r="E1" s="14"/>
      <c r="F1" s="11"/>
    </row>
    <row r="2" spans="1:6" s="7" customFormat="1" ht="15.75">
      <c r="A2" s="8"/>
      <c r="B2" s="29"/>
      <c r="C2" s="11"/>
      <c r="D2" s="11"/>
      <c r="E2" s="14"/>
      <c r="F2" s="11"/>
    </row>
    <row r="3" spans="1:6" s="7" customFormat="1" ht="18.75">
      <c r="A3" s="56" t="s">
        <v>70</v>
      </c>
      <c r="B3" s="29"/>
      <c r="C3" s="11"/>
      <c r="D3" s="11"/>
      <c r="E3" s="14"/>
      <c r="F3" s="11"/>
    </row>
    <row r="4" spans="1:6" s="29" customFormat="1" ht="15.75">
      <c r="A4" s="60"/>
      <c r="B4" s="2" t="s">
        <v>71</v>
      </c>
      <c r="C4" s="61" t="s">
        <v>72</v>
      </c>
      <c r="D4" s="61"/>
      <c r="E4" s="19"/>
      <c r="F4" s="61" t="s">
        <v>73</v>
      </c>
    </row>
    <row r="5" spans="1:6" s="29" customFormat="1" ht="15.75">
      <c r="A5" s="60"/>
      <c r="B5" s="2"/>
      <c r="C5" s="61" t="s">
        <v>74</v>
      </c>
      <c r="D5" s="61"/>
      <c r="E5" s="19"/>
      <c r="F5" s="61" t="s">
        <v>75</v>
      </c>
    </row>
    <row r="6" spans="1:6" s="29" customFormat="1" ht="15.75">
      <c r="A6" s="60"/>
      <c r="B6" s="2"/>
      <c r="C6" s="80" t="s">
        <v>76</v>
      </c>
      <c r="D6" s="62"/>
      <c r="E6" s="20"/>
      <c r="F6" s="62" t="s">
        <v>77</v>
      </c>
    </row>
    <row r="7" spans="1:6" s="29" customFormat="1" ht="15.75">
      <c r="A7" s="60"/>
      <c r="B7" s="2"/>
      <c r="C7" s="61" t="s">
        <v>13</v>
      </c>
      <c r="D7" s="61"/>
      <c r="E7" s="19"/>
      <c r="F7" s="61" t="s">
        <v>13</v>
      </c>
    </row>
    <row r="8" spans="1:6" s="29" customFormat="1" ht="15.75">
      <c r="A8" s="3" t="s">
        <v>78</v>
      </c>
      <c r="B8" s="2"/>
      <c r="C8" s="18"/>
      <c r="D8" s="18"/>
      <c r="E8" s="19"/>
      <c r="F8" s="18"/>
    </row>
    <row r="9" spans="1:6" s="57" customFormat="1" ht="6" customHeight="1">
      <c r="A9" s="5"/>
      <c r="B9" s="4"/>
      <c r="C9" s="12"/>
      <c r="D9" s="12"/>
      <c r="E9" s="15"/>
      <c r="F9" s="12"/>
    </row>
    <row r="10" spans="1:6" s="57" customFormat="1" ht="15.75">
      <c r="A10" s="5" t="s">
        <v>79</v>
      </c>
      <c r="B10" s="4"/>
      <c r="C10" s="9">
        <v>60317</v>
      </c>
      <c r="D10" s="9"/>
      <c r="E10" s="21"/>
      <c r="F10" s="9">
        <v>46992</v>
      </c>
    </row>
    <row r="11" spans="1:6" s="58" customFormat="1" ht="8.25" customHeight="1">
      <c r="A11" s="5"/>
      <c r="B11" s="4"/>
      <c r="C11" s="9"/>
      <c r="D11" s="9"/>
      <c r="E11" s="21"/>
      <c r="F11" s="9"/>
    </row>
    <row r="12" spans="1:6" s="58" customFormat="1" ht="15.75">
      <c r="A12" s="5" t="s">
        <v>80</v>
      </c>
      <c r="B12" s="4">
        <v>1</v>
      </c>
      <c r="C12" s="9">
        <v>76825</v>
      </c>
      <c r="D12" s="9"/>
      <c r="E12" s="21"/>
      <c r="F12" s="9">
        <v>62761</v>
      </c>
    </row>
    <row r="13" spans="1:6" s="58" customFormat="1" ht="6.75" customHeight="1">
      <c r="A13" s="5"/>
      <c r="B13" s="4"/>
      <c r="C13" s="9"/>
      <c r="D13" s="9"/>
      <c r="E13" s="21"/>
      <c r="F13" s="9"/>
    </row>
    <row r="14" spans="1:6" s="58" customFormat="1" ht="12.75" customHeight="1">
      <c r="A14" s="5" t="s">
        <v>81</v>
      </c>
      <c r="B14" s="4"/>
      <c r="C14" s="9">
        <v>189</v>
      </c>
      <c r="D14" s="9"/>
      <c r="E14" s="21"/>
      <c r="F14" s="9">
        <v>242</v>
      </c>
    </row>
    <row r="15" spans="1:6" s="58" customFormat="1" ht="7.5" customHeight="1">
      <c r="A15" s="5"/>
      <c r="B15" s="4"/>
      <c r="C15" s="9"/>
      <c r="D15" s="9"/>
      <c r="E15" s="21"/>
      <c r="F15" s="9"/>
    </row>
    <row r="16" spans="1:6" s="58" customFormat="1" ht="15.75">
      <c r="A16" s="5" t="s">
        <v>82</v>
      </c>
      <c r="B16" s="4"/>
      <c r="C16" s="9"/>
      <c r="D16" s="9"/>
      <c r="E16" s="21"/>
      <c r="F16" s="9"/>
    </row>
    <row r="17" spans="1:6" s="58" customFormat="1" ht="15.75">
      <c r="A17" s="31" t="s">
        <v>83</v>
      </c>
      <c r="B17" s="4"/>
      <c r="C17" s="22">
        <v>5121</v>
      </c>
      <c r="D17" s="23"/>
      <c r="E17" s="23"/>
      <c r="F17" s="22">
        <v>8091</v>
      </c>
    </row>
    <row r="18" spans="1:6" s="58" customFormat="1" ht="15.75">
      <c r="A18" s="31" t="s">
        <v>84</v>
      </c>
      <c r="B18" s="4">
        <v>2</v>
      </c>
      <c r="C18" s="10">
        <v>21428</v>
      </c>
      <c r="D18" s="23"/>
      <c r="E18" s="23"/>
      <c r="F18" s="10">
        <v>4634</v>
      </c>
    </row>
    <row r="19" spans="1:6" s="58" customFormat="1" ht="15.75">
      <c r="A19" s="6" t="s">
        <v>85</v>
      </c>
      <c r="B19" s="4"/>
      <c r="C19" s="10">
        <v>17345</v>
      </c>
      <c r="D19" s="23"/>
      <c r="E19" s="23"/>
      <c r="F19" s="10">
        <v>31520</v>
      </c>
    </row>
    <row r="20" spans="1:6" s="58" customFormat="1" ht="15.75">
      <c r="A20" s="6" t="s">
        <v>86</v>
      </c>
      <c r="B20" s="4"/>
      <c r="C20" s="10">
        <v>3460</v>
      </c>
      <c r="D20" s="23"/>
      <c r="E20" s="23"/>
      <c r="F20" s="10">
        <v>2171</v>
      </c>
    </row>
    <row r="21" spans="1:6" s="58" customFormat="1" ht="15.75">
      <c r="A21" s="6" t="s">
        <v>87</v>
      </c>
      <c r="B21" s="4">
        <v>3</v>
      </c>
      <c r="C21" s="10">
        <v>9818</v>
      </c>
      <c r="D21" s="23"/>
      <c r="E21" s="23"/>
      <c r="F21" s="10">
        <v>29833</v>
      </c>
    </row>
    <row r="22" spans="1:6" s="58" customFormat="1" ht="15.75">
      <c r="A22" s="6" t="s">
        <v>88</v>
      </c>
      <c r="B22" s="4"/>
      <c r="C22" s="10">
        <v>14775</v>
      </c>
      <c r="D22" s="23"/>
      <c r="E22" s="23"/>
      <c r="F22" s="10">
        <v>9569</v>
      </c>
    </row>
    <row r="23" spans="1:6" s="58" customFormat="1" ht="15.75">
      <c r="A23" s="6" t="s">
        <v>89</v>
      </c>
      <c r="B23" s="4"/>
      <c r="C23" s="10">
        <v>20522</v>
      </c>
      <c r="D23" s="23"/>
      <c r="E23" s="23"/>
      <c r="F23" s="10">
        <v>8312</v>
      </c>
    </row>
    <row r="24" spans="1:6" s="58" customFormat="1" ht="15.75">
      <c r="A24" s="6" t="s">
        <v>90</v>
      </c>
      <c r="B24" s="4"/>
      <c r="C24" s="10">
        <f>39627+1993</f>
        <v>41620</v>
      </c>
      <c r="D24" s="23"/>
      <c r="E24" s="23"/>
      <c r="F24" s="10">
        <v>57050</v>
      </c>
    </row>
    <row r="25" spans="1:6" s="58" customFormat="1" ht="15.75">
      <c r="A25" s="6" t="s">
        <v>91</v>
      </c>
      <c r="B25" s="4"/>
      <c r="C25" s="24">
        <v>3740</v>
      </c>
      <c r="D25" s="23"/>
      <c r="E25" s="23"/>
      <c r="F25" s="24">
        <v>4636</v>
      </c>
    </row>
    <row r="26" spans="1:6" s="58" customFormat="1" ht="15.75">
      <c r="A26" s="6"/>
      <c r="B26" s="4"/>
      <c r="C26" s="21">
        <f>SUM(C17:C25)</f>
        <v>137829</v>
      </c>
      <c r="D26" s="21"/>
      <c r="E26" s="23"/>
      <c r="F26" s="21">
        <f>SUM(F17:F25)</f>
        <v>155816</v>
      </c>
    </row>
    <row r="27" spans="1:6" s="58" customFormat="1" ht="15.75">
      <c r="A27" s="5" t="s">
        <v>92</v>
      </c>
      <c r="B27" s="4"/>
      <c r="C27" s="21"/>
      <c r="D27" s="21"/>
      <c r="E27" s="21"/>
      <c r="F27" s="21"/>
    </row>
    <row r="28" spans="1:6" s="58" customFormat="1" ht="15.75">
      <c r="A28" s="6" t="s">
        <v>93</v>
      </c>
      <c r="B28" s="4">
        <v>2</v>
      </c>
      <c r="C28" s="22">
        <v>226</v>
      </c>
      <c r="D28" s="23"/>
      <c r="E28" s="21"/>
      <c r="F28" s="22">
        <v>18436</v>
      </c>
    </row>
    <row r="29" spans="1:6" s="58" customFormat="1" ht="15.75">
      <c r="A29" s="6" t="s">
        <v>94</v>
      </c>
      <c r="B29" s="4"/>
      <c r="C29" s="10">
        <v>43085</v>
      </c>
      <c r="D29" s="23"/>
      <c r="E29" s="23"/>
      <c r="F29" s="10">
        <v>52710</v>
      </c>
    </row>
    <row r="30" spans="1:6" s="58" customFormat="1" ht="15.75">
      <c r="A30" s="6" t="s">
        <v>95</v>
      </c>
      <c r="B30" s="4"/>
      <c r="C30" s="10">
        <f>29656+111</f>
        <v>29767</v>
      </c>
      <c r="D30" s="23"/>
      <c r="E30" s="23"/>
      <c r="F30" s="10">
        <v>29189</v>
      </c>
    </row>
    <row r="31" spans="1:6" s="58" customFormat="1" ht="15.75" hidden="1">
      <c r="A31" s="6" t="s">
        <v>96</v>
      </c>
      <c r="B31" s="30"/>
      <c r="C31" s="10"/>
      <c r="D31" s="23"/>
      <c r="E31" s="23"/>
      <c r="F31" s="10">
        <v>0</v>
      </c>
    </row>
    <row r="32" spans="1:6" s="58" customFormat="1" ht="15.75">
      <c r="A32" s="6" t="s">
        <v>97</v>
      </c>
      <c r="B32" s="30"/>
      <c r="C32" s="10">
        <f>4879+300</f>
        <v>5179</v>
      </c>
      <c r="D32" s="23"/>
      <c r="E32" s="23"/>
      <c r="F32" s="10">
        <v>14714</v>
      </c>
    </row>
    <row r="33" spans="1:6" s="59" customFormat="1" ht="15.75">
      <c r="A33" s="17" t="s">
        <v>98</v>
      </c>
      <c r="B33" s="63"/>
      <c r="C33" s="64">
        <v>0</v>
      </c>
      <c r="D33" s="77"/>
      <c r="E33" s="23"/>
      <c r="F33" s="24">
        <v>4030</v>
      </c>
    </row>
    <row r="34" spans="1:6" s="58" customFormat="1" ht="15.75">
      <c r="A34" s="6"/>
      <c r="B34" s="30"/>
      <c r="C34" s="21">
        <f>SUM(C28:C33)</f>
        <v>78257</v>
      </c>
      <c r="D34" s="21"/>
      <c r="E34" s="23"/>
      <c r="F34" s="21">
        <f>SUM(F28:F33)</f>
        <v>119079</v>
      </c>
    </row>
    <row r="35" spans="1:6" s="58" customFormat="1" ht="5.25" customHeight="1">
      <c r="A35" s="6"/>
      <c r="B35" s="30"/>
      <c r="C35" s="25"/>
      <c r="D35" s="25"/>
      <c r="E35" s="23"/>
      <c r="F35" s="25"/>
    </row>
    <row r="36" spans="1:6" s="58" customFormat="1" ht="15.75">
      <c r="A36" s="5" t="s">
        <v>99</v>
      </c>
      <c r="B36" s="4"/>
      <c r="C36" s="9">
        <f>C26-C34</f>
        <v>59572</v>
      </c>
      <c r="D36" s="9"/>
      <c r="E36" s="21"/>
      <c r="F36" s="9">
        <f>F26-F34</f>
        <v>36737</v>
      </c>
    </row>
    <row r="37" spans="1:6" s="58" customFormat="1" ht="5.25" customHeight="1">
      <c r="A37" s="5"/>
      <c r="B37" s="4"/>
      <c r="C37" s="9"/>
      <c r="D37" s="9"/>
      <c r="E37" s="21"/>
      <c r="F37" s="9"/>
    </row>
    <row r="38" spans="1:6" s="58" customFormat="1" ht="18" customHeight="1" thickBot="1">
      <c r="A38" s="5"/>
      <c r="B38" s="4"/>
      <c r="C38" s="27">
        <f>C10+C12+C36+C14</f>
        <v>196903</v>
      </c>
      <c r="D38" s="28"/>
      <c r="E38" s="28"/>
      <c r="F38" s="65">
        <f>F10+F12+F14+F36</f>
        <v>146732</v>
      </c>
    </row>
    <row r="39" spans="1:6" s="58" customFormat="1" ht="15.75" customHeight="1" thickTop="1">
      <c r="A39" s="3" t="s">
        <v>100</v>
      </c>
      <c r="B39" s="2"/>
      <c r="C39" s="9"/>
      <c r="D39" s="9"/>
      <c r="E39" s="21"/>
      <c r="F39" s="9"/>
    </row>
    <row r="40" spans="1:6" s="58" customFormat="1" ht="7.5" customHeight="1">
      <c r="A40" s="5"/>
      <c r="B40" s="4"/>
      <c r="C40" s="9"/>
      <c r="D40" s="9"/>
      <c r="E40" s="21"/>
      <c r="F40" s="9"/>
    </row>
    <row r="41" spans="1:6" s="58" customFormat="1" ht="15.75">
      <c r="A41" s="5" t="s">
        <v>101</v>
      </c>
      <c r="B41" s="4"/>
      <c r="C41" s="9">
        <v>105419</v>
      </c>
      <c r="D41" s="9"/>
      <c r="E41" s="21"/>
      <c r="F41" s="9">
        <v>86109</v>
      </c>
    </row>
    <row r="42" spans="1:6" s="58" customFormat="1" ht="9" customHeight="1">
      <c r="A42" s="5"/>
      <c r="B42" s="4"/>
      <c r="C42" s="9"/>
      <c r="D42" s="9"/>
      <c r="E42" s="21"/>
      <c r="F42" s="9"/>
    </row>
    <row r="43" spans="1:6" s="58" customFormat="1" ht="15.75">
      <c r="A43" s="5" t="s">
        <v>102</v>
      </c>
      <c r="B43" s="4"/>
      <c r="C43" s="9"/>
      <c r="D43" s="9"/>
      <c r="E43" s="21"/>
      <c r="F43" s="9"/>
    </row>
    <row r="44" spans="1:6" s="58" customFormat="1" ht="15.75">
      <c r="A44" s="6" t="s">
        <v>103</v>
      </c>
      <c r="B44" s="30"/>
      <c r="C44" s="22"/>
      <c r="D44" s="23"/>
      <c r="E44" s="23"/>
      <c r="F44" s="22"/>
    </row>
    <row r="45" spans="1:6" s="58" customFormat="1" ht="15.75" hidden="1">
      <c r="A45" s="6" t="s">
        <v>104</v>
      </c>
      <c r="B45" s="30"/>
      <c r="C45" s="10">
        <v>0</v>
      </c>
      <c r="D45" s="23"/>
      <c r="E45" s="23"/>
      <c r="F45" s="10">
        <v>0</v>
      </c>
    </row>
    <row r="46" spans="1:6" s="58" customFormat="1" ht="15.75">
      <c r="A46" s="6" t="s">
        <v>105</v>
      </c>
      <c r="B46" s="30"/>
      <c r="C46" s="10">
        <v>3118</v>
      </c>
      <c r="D46" s="23"/>
      <c r="E46" s="23"/>
      <c r="F46" s="10">
        <v>1558</v>
      </c>
    </row>
    <row r="47" spans="1:6" s="58" customFormat="1" ht="15.75">
      <c r="A47" s="6" t="s">
        <v>106</v>
      </c>
      <c r="B47" s="30"/>
      <c r="C47" s="10">
        <v>0</v>
      </c>
      <c r="D47" s="23"/>
      <c r="E47" s="23"/>
      <c r="F47" s="10">
        <v>121</v>
      </c>
    </row>
    <row r="48" spans="1:6" s="58" customFormat="1" ht="15.75">
      <c r="A48" s="6" t="s">
        <v>107</v>
      </c>
      <c r="B48" s="30"/>
      <c r="C48" s="24">
        <v>562</v>
      </c>
      <c r="D48" s="23"/>
      <c r="E48" s="23"/>
      <c r="F48" s="24">
        <v>67</v>
      </c>
    </row>
    <row r="49" spans="1:6" s="58" customFormat="1" ht="15.75">
      <c r="A49" s="6"/>
      <c r="B49" s="30"/>
      <c r="C49" s="10">
        <f>SUM(C45:C48)</f>
        <v>3680</v>
      </c>
      <c r="D49" s="23"/>
      <c r="E49" s="23"/>
      <c r="F49" s="10">
        <f>SUM(F45:F48)</f>
        <v>1746</v>
      </c>
    </row>
    <row r="50" spans="1:6" s="58" customFormat="1" ht="15.75">
      <c r="A50" s="6" t="s">
        <v>108</v>
      </c>
      <c r="B50" s="30"/>
      <c r="C50" s="10"/>
      <c r="D50" s="23"/>
      <c r="E50" s="23"/>
      <c r="F50" s="10"/>
    </row>
    <row r="51" spans="1:6" s="58" customFormat="1" ht="15.75">
      <c r="A51" s="6" t="s">
        <v>109</v>
      </c>
      <c r="B51" s="30"/>
      <c r="C51" s="24">
        <f>87234-300</f>
        <v>86934</v>
      </c>
      <c r="D51" s="23"/>
      <c r="E51" s="23"/>
      <c r="F51" s="24">
        <v>58068</v>
      </c>
    </row>
    <row r="52" spans="1:6" s="58" customFormat="1" ht="15.75">
      <c r="A52" s="6"/>
      <c r="B52" s="30"/>
      <c r="C52" s="21">
        <f>C49+C51</f>
        <v>90614</v>
      </c>
      <c r="D52" s="21"/>
      <c r="E52" s="23"/>
      <c r="F52" s="21">
        <f>F49+F51</f>
        <v>59814</v>
      </c>
    </row>
    <row r="53" spans="1:6" s="58" customFormat="1" ht="8.25" customHeight="1">
      <c r="A53" s="6"/>
      <c r="B53" s="30"/>
      <c r="C53" s="25"/>
      <c r="D53" s="25"/>
      <c r="E53" s="23"/>
      <c r="F53" s="9"/>
    </row>
    <row r="54" spans="1:6" s="58" customFormat="1" ht="15.75">
      <c r="A54" s="5" t="s">
        <v>110</v>
      </c>
      <c r="B54" s="4"/>
      <c r="C54" s="9">
        <f>C41+C52</f>
        <v>196033</v>
      </c>
      <c r="D54" s="9"/>
      <c r="E54" s="23"/>
      <c r="F54" s="9">
        <f>F41+F52</f>
        <v>145923</v>
      </c>
    </row>
    <row r="55" spans="1:6" s="58" customFormat="1" ht="6" customHeight="1">
      <c r="A55" s="5"/>
      <c r="B55" s="4"/>
      <c r="C55" s="9"/>
      <c r="D55" s="9"/>
      <c r="E55" s="23"/>
      <c r="F55" s="9"/>
    </row>
    <row r="56" spans="1:6" s="58" customFormat="1" ht="15.75">
      <c r="A56" s="5" t="s">
        <v>111</v>
      </c>
      <c r="B56" s="4"/>
      <c r="C56" s="9">
        <v>16</v>
      </c>
      <c r="D56" s="9"/>
      <c r="E56" s="23"/>
      <c r="F56" s="9">
        <v>18</v>
      </c>
    </row>
    <row r="57" spans="1:6" s="58" customFormat="1" ht="8.25" customHeight="1">
      <c r="A57" s="5"/>
      <c r="B57" s="4"/>
      <c r="C57" s="9"/>
      <c r="D57" s="9"/>
      <c r="E57" s="21"/>
      <c r="F57" s="9"/>
    </row>
    <row r="58" spans="1:6" s="58" customFormat="1" ht="15.75">
      <c r="A58" s="5" t="s">
        <v>112</v>
      </c>
      <c r="B58" s="4"/>
      <c r="C58" s="53"/>
      <c r="D58" s="21"/>
      <c r="E58" s="21"/>
      <c r="F58" s="53"/>
    </row>
    <row r="59" spans="1:6" s="58" customFormat="1" ht="15.75" hidden="1">
      <c r="A59" s="6" t="s">
        <v>96</v>
      </c>
      <c r="B59" s="30"/>
      <c r="C59" s="10">
        <v>0</v>
      </c>
      <c r="D59" s="23"/>
      <c r="E59" s="21"/>
      <c r="F59" s="10">
        <v>0</v>
      </c>
    </row>
    <row r="60" spans="1:6" s="58" customFormat="1" ht="15.75">
      <c r="A60" s="6" t="s">
        <v>113</v>
      </c>
      <c r="B60" s="30"/>
      <c r="C60" s="24">
        <v>854</v>
      </c>
      <c r="D60" s="23"/>
      <c r="E60" s="21"/>
      <c r="F60" s="24">
        <v>791</v>
      </c>
    </row>
    <row r="61" spans="1:6" s="58" customFormat="1" ht="15.75">
      <c r="A61" s="6"/>
      <c r="B61" s="30"/>
      <c r="C61" s="9">
        <f>SUM(C59:C60)</f>
        <v>854</v>
      </c>
      <c r="D61" s="9"/>
      <c r="E61" s="21"/>
      <c r="F61" s="9">
        <f>SUM(F59:F60)</f>
        <v>791</v>
      </c>
    </row>
    <row r="62" spans="1:6" s="58" customFormat="1" ht="4.5" customHeight="1">
      <c r="A62" s="6"/>
      <c r="B62" s="30"/>
      <c r="C62" s="9"/>
      <c r="D62" s="9"/>
      <c r="E62" s="21"/>
      <c r="F62" s="9"/>
    </row>
    <row r="63" spans="1:6" s="58" customFormat="1" ht="18.75" customHeight="1" thickBot="1">
      <c r="A63" s="6"/>
      <c r="B63" s="30"/>
      <c r="C63" s="27">
        <f>C54+C61+C56</f>
        <v>196903</v>
      </c>
      <c r="D63" s="28"/>
      <c r="E63" s="28"/>
      <c r="F63" s="27">
        <f>F54+F61+F56</f>
        <v>146732</v>
      </c>
    </row>
    <row r="64" spans="1:6" s="58" customFormat="1" ht="9.75" customHeight="1" thickTop="1">
      <c r="A64" s="6"/>
      <c r="B64" s="30"/>
      <c r="C64" s="28"/>
      <c r="D64" s="28"/>
      <c r="E64" s="28"/>
      <c r="F64" s="28"/>
    </row>
    <row r="65" spans="1:6" s="58" customFormat="1" ht="17.25" customHeight="1" thickBot="1">
      <c r="A65" s="5" t="s">
        <v>114</v>
      </c>
      <c r="B65" s="4"/>
      <c r="C65" s="26">
        <f>(C10+C12+C14+C36-C61)/C41*100</f>
        <v>185.97121960936832</v>
      </c>
      <c r="D65" s="21"/>
      <c r="E65" s="21"/>
      <c r="F65" s="26">
        <f>(F10+F12+F14+F36-F61)/F41*100</f>
        <v>169.48402605999374</v>
      </c>
    </row>
    <row r="66" spans="1:6" s="58" customFormat="1" ht="16.5" thickTop="1">
      <c r="A66" s="5"/>
      <c r="B66" s="4"/>
      <c r="C66" s="9"/>
      <c r="D66" s="9"/>
      <c r="E66" s="21"/>
      <c r="F66" s="9"/>
    </row>
    <row r="67" spans="3:6" ht="12.75">
      <c r="C67" s="9"/>
      <c r="D67" s="9"/>
      <c r="E67" s="21"/>
      <c r="F67" s="9"/>
    </row>
    <row r="68" spans="3:6" ht="12.75">
      <c r="C68" s="9"/>
      <c r="D68" s="9"/>
      <c r="E68" s="21"/>
      <c r="F68" s="9"/>
    </row>
    <row r="69" spans="3:6" ht="12.75">
      <c r="C69" s="9"/>
      <c r="D69" s="9"/>
      <c r="E69" s="21"/>
      <c r="F69" s="9"/>
    </row>
    <row r="70" spans="3:6" ht="12.75">
      <c r="C70" s="9"/>
      <c r="D70" s="9"/>
      <c r="E70" s="21"/>
      <c r="F70" s="9"/>
    </row>
    <row r="71" spans="3:6" ht="12.75">
      <c r="C71" s="9"/>
      <c r="D71" s="9"/>
      <c r="E71" s="21"/>
      <c r="F71" s="9"/>
    </row>
    <row r="72" spans="3:6" ht="12.75">
      <c r="C72" s="9"/>
      <c r="D72" s="9"/>
      <c r="E72" s="21"/>
      <c r="F72" s="9"/>
    </row>
    <row r="73" spans="3:6" ht="12.75">
      <c r="C73" s="9"/>
      <c r="D73" s="9"/>
      <c r="E73" s="21"/>
      <c r="F73" s="9"/>
    </row>
    <row r="74" spans="3:6" ht="12.75">
      <c r="C74" s="9"/>
      <c r="D74" s="9"/>
      <c r="E74" s="21"/>
      <c r="F74" s="9"/>
    </row>
    <row r="75" spans="3:6" ht="12.75">
      <c r="C75" s="9"/>
      <c r="D75" s="9"/>
      <c r="E75" s="21"/>
      <c r="F75" s="9"/>
    </row>
    <row r="76" spans="3:6" ht="12.75">
      <c r="C76" s="9"/>
      <c r="D76" s="9"/>
      <c r="E76" s="21"/>
      <c r="F76" s="9"/>
    </row>
    <row r="77" spans="3:6" ht="12.75">
      <c r="C77" s="9"/>
      <c r="D77" s="9"/>
      <c r="E77" s="21"/>
      <c r="F77" s="9"/>
    </row>
    <row r="78" spans="3:6" ht="12.75">
      <c r="C78" s="9"/>
      <c r="D78" s="9"/>
      <c r="E78" s="21"/>
      <c r="F78" s="9"/>
    </row>
    <row r="79" spans="3:6" ht="12.75">
      <c r="C79" s="9"/>
      <c r="D79" s="9"/>
      <c r="E79" s="21"/>
      <c r="F79" s="9"/>
    </row>
    <row r="80" spans="3:6" ht="12.75">
      <c r="C80" s="9"/>
      <c r="D80" s="9"/>
      <c r="E80" s="21"/>
      <c r="F80" s="9"/>
    </row>
    <row r="81" spans="3:6" ht="12.75">
      <c r="C81" s="9"/>
      <c r="D81" s="9"/>
      <c r="E81" s="21"/>
      <c r="F81" s="9"/>
    </row>
  </sheetData>
  <printOptions/>
  <pageMargins left="0.56" right="0.43" top="0.59" bottom="0.97" header="0.35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Dialog Holdings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Dialog Holdings Sdn Bhd</dc:creator>
  <cp:keywords/>
  <dc:description/>
  <cp:lastModifiedBy>DECSB</cp:lastModifiedBy>
  <cp:lastPrinted>2002-08-14T07:52:19Z</cp:lastPrinted>
  <dcterms:created xsi:type="dcterms:W3CDTF">1999-03-24T01:39:39Z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